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v\heureka\VersionBenchmarkTest\"/>
    </mc:Choice>
  </mc:AlternateContent>
  <xr:revisionPtr revIDLastSave="0" documentId="13_ncr:1_{6FA6E08A-E0A2-4FFD-8BFE-96BFB277D830}" xr6:coauthVersionLast="31" xr6:coauthVersionMax="31" xr10:uidLastSave="{00000000-0000-0000-0000-000000000000}"/>
  <bookViews>
    <workbookView xWindow="0" yWindow="0" windowWidth="28800" windowHeight="13425" xr2:uid="{02F77356-12B4-4303-BD6B-694430197465}"/>
  </bookViews>
  <sheets>
    <sheet name="Table" sheetId="2" r:id="rId1"/>
    <sheet name="Version 2.11" sheetId="1" r:id="rId2"/>
    <sheet name="Version 2.10" sheetId="3" r:id="rId3"/>
    <sheet name="Version 2.8.0" sheetId="5" r:id="rId4"/>
    <sheet name="Version 2.6.0" sheetId="4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5" i="2"/>
  <c r="C13" i="2"/>
  <c r="F28" i="5"/>
  <c r="O8" i="2"/>
  <c r="N8" i="2"/>
  <c r="I26" i="5"/>
  <c r="H26" i="5"/>
  <c r="G26" i="5"/>
  <c r="F26" i="5"/>
  <c r="I25" i="5"/>
  <c r="H25" i="5"/>
  <c r="G25" i="5"/>
  <c r="F25" i="5"/>
  <c r="M8" i="2"/>
  <c r="E8" i="2"/>
  <c r="E6" i="2"/>
  <c r="G8" i="2"/>
  <c r="K8" i="2"/>
  <c r="I8" i="2"/>
  <c r="F8" i="2"/>
  <c r="L8" i="2"/>
  <c r="J8" i="2"/>
  <c r="H8" i="2"/>
  <c r="P8" i="2" l="1"/>
  <c r="B4" i="2"/>
  <c r="O4" i="2" s="1"/>
  <c r="B6" i="2"/>
  <c r="O6" i="2" s="1"/>
  <c r="B10" i="2"/>
  <c r="O10" i="2" s="1"/>
  <c r="F28" i="4"/>
  <c r="I26" i="4"/>
  <c r="H26" i="4"/>
  <c r="G26" i="4"/>
  <c r="F26" i="4"/>
  <c r="I25" i="4"/>
  <c r="H25" i="4"/>
  <c r="G25" i="4"/>
  <c r="F25" i="4"/>
  <c r="F28" i="3"/>
  <c r="F28" i="1"/>
  <c r="I26" i="3"/>
  <c r="H26" i="3"/>
  <c r="G26" i="3"/>
  <c r="F26" i="3"/>
  <c r="I25" i="3"/>
  <c r="H25" i="3"/>
  <c r="G25" i="3"/>
  <c r="F25" i="3"/>
  <c r="G25" i="1"/>
  <c r="H25" i="1"/>
  <c r="I25" i="1"/>
  <c r="G26" i="1"/>
  <c r="H26" i="1"/>
  <c r="I26" i="1"/>
  <c r="F26" i="1"/>
  <c r="F25" i="1"/>
  <c r="L6" i="2"/>
  <c r="E4" i="2"/>
  <c r="F4" i="2"/>
  <c r="N10" i="2" l="1"/>
  <c r="N6" i="2"/>
  <c r="N4" i="2"/>
  <c r="I10" i="2"/>
  <c r="K10" i="2"/>
  <c r="M4" i="2"/>
  <c r="L10" i="2"/>
  <c r="J4" i="2"/>
  <c r="G10" i="2"/>
  <c r="G6" i="2"/>
  <c r="F6" i="2"/>
  <c r="J6" i="2"/>
  <c r="I6" i="2"/>
  <c r="H4" i="2"/>
  <c r="G4" i="2"/>
  <c r="H6" i="2"/>
  <c r="M6" i="2"/>
  <c r="F10" i="2"/>
  <c r="I4" i="2"/>
  <c r="E10" i="2"/>
  <c r="M10" i="2"/>
  <c r="K4" i="2"/>
  <c r="J10" i="2"/>
  <c r="H10" i="2"/>
  <c r="K6" i="2"/>
  <c r="L4" i="2"/>
  <c r="P10" i="2" l="1"/>
  <c r="P6" i="2"/>
  <c r="P4" i="2"/>
</calcChain>
</file>

<file path=xl/sharedStrings.xml><?xml version="1.0" encoding="utf-8"?>
<sst xmlns="http://schemas.openxmlformats.org/spreadsheetml/2006/main" count="77" uniqueCount="35">
  <si>
    <t>PERIOD</t>
  </si>
  <si>
    <t>Year</t>
  </si>
  <si>
    <t>Npv</t>
  </si>
  <si>
    <t>Medel Npv brukad PG</t>
  </si>
  <si>
    <t>Slutavverkningsvolym</t>
  </si>
  <si>
    <t>Slutavverkningsareal</t>
  </si>
  <si>
    <t>Gallringsvolym</t>
  </si>
  <si>
    <t>Gallringsareal</t>
  </si>
  <si>
    <t>Virkesförråd</t>
  </si>
  <si>
    <t>Version</t>
  </si>
  <si>
    <t>Sheet name</t>
  </si>
  <si>
    <t>Version 2.11</t>
  </si>
  <si>
    <t>NPV</t>
  </si>
  <si>
    <t>FF Vol per year</t>
  </si>
  <si>
    <t>per år alla perioder</t>
  </si>
  <si>
    <t>per år, period 1</t>
  </si>
  <si>
    <t>totalproduktion</t>
  </si>
  <si>
    <t>NPV/ha brukad PG</t>
  </si>
  <si>
    <t>Areal</t>
  </si>
  <si>
    <t>FF areal per år</t>
  </si>
  <si>
    <t>FF Vol per year, period 1</t>
  </si>
  <si>
    <t>Ga Vol per year</t>
  </si>
  <si>
    <t>Ga Vol per year, period 1</t>
  </si>
  <si>
    <t>Ga areal per år</t>
  </si>
  <si>
    <t>Totprod/år</t>
  </si>
  <si>
    <t>wiki-format</t>
  </si>
  <si>
    <t>Version 2.10</t>
  </si>
  <si>
    <t>Version 2.6.0</t>
  </si>
  <si>
    <t>Kort Wiki-länk till Release notes</t>
  </si>
  <si>
    <t>Längre Wiki-länk till Release notes</t>
  </si>
  <si>
    <t>TPG-time, 1 CPU-core (s)</t>
  </si>
  <si>
    <t>TPG-time, 1 CPU-cores (s)</t>
  </si>
  <si>
    <t>|-style = "vertical-align: top; text-align: center;"</t>
  </si>
  <si>
    <t>Version 2.8.0</t>
  </si>
  <si>
    <t>2.8.0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</si>
</sst>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36AC-79B9-4D27-81CE-9B134E57B0BF}">
  <dimension ref="A2:P17"/>
  <sheetViews>
    <sheetView tabSelected="1" workbookViewId="0">
      <selection activeCell="G21" sqref="G21"/>
    </sheetView>
  </sheetViews>
  <sheetFormatPr defaultRowHeight="15" x14ac:dyDescent="0.25"/>
  <cols>
    <col min="1" max="1" width="17.28515625" customWidth="1"/>
    <col min="2" max="2" width="11.7109375" customWidth="1"/>
    <col min="3" max="3" width="14" customWidth="1"/>
    <col min="4" max="4" width="12" customWidth="1"/>
    <col min="5" max="12" width="11.28515625" customWidth="1"/>
    <col min="13" max="13" width="16.140625" customWidth="1"/>
    <col min="14" max="14" width="23.85546875" customWidth="1"/>
    <col min="15" max="15" width="25.7109375" customWidth="1"/>
    <col min="16" max="16" width="10.7109375" customWidth="1"/>
  </cols>
  <sheetData>
    <row r="2" spans="1:16" x14ac:dyDescent="0.25">
      <c r="P2" t="s">
        <v>25</v>
      </c>
    </row>
    <row r="3" spans="1:16" x14ac:dyDescent="0.25">
      <c r="A3" t="s">
        <v>10</v>
      </c>
      <c r="B3" t="s">
        <v>9</v>
      </c>
      <c r="C3" t="s">
        <v>30</v>
      </c>
      <c r="D3" t="s">
        <v>31</v>
      </c>
      <c r="E3" t="s">
        <v>12</v>
      </c>
      <c r="F3" t="s">
        <v>17</v>
      </c>
      <c r="G3" t="s">
        <v>13</v>
      </c>
      <c r="H3" t="s">
        <v>20</v>
      </c>
      <c r="I3" t="s">
        <v>19</v>
      </c>
      <c r="J3" t="s">
        <v>21</v>
      </c>
      <c r="K3" t="s">
        <v>22</v>
      </c>
      <c r="L3" t="s">
        <v>23</v>
      </c>
      <c r="M3" t="s">
        <v>24</v>
      </c>
      <c r="N3" t="s">
        <v>28</v>
      </c>
      <c r="O3" t="s">
        <v>29</v>
      </c>
      <c r="P3" t="s">
        <v>32</v>
      </c>
    </row>
    <row r="4" spans="1:16" x14ac:dyDescent="0.25">
      <c r="A4" t="s">
        <v>11</v>
      </c>
      <c r="B4" t="str">
        <f t="shared" ref="B4:B6" si="0">TRIM(MID(A4,8,10))</f>
        <v>2.11</v>
      </c>
      <c r="C4">
        <v>2559</v>
      </c>
      <c r="D4">
        <v>1580</v>
      </c>
      <c r="E4" s="4">
        <f ca="1">INDIRECT(ADDRESS(2,4,1,1,$A4))</f>
        <v>19827301.530000001</v>
      </c>
      <c r="F4" s="4">
        <f ca="1">INDIRECT(ADDRESS(2,5,1,1,$A4))</f>
        <v>36982.26</v>
      </c>
      <c r="G4" s="4">
        <f ca="1">INDIRECT(ADDRESS(25,6,1,1,$A4))</f>
        <v>2679.5254999999997</v>
      </c>
      <c r="H4" s="4">
        <f ca="1">INDIRECT(ADDRESS(26,6,1,1,$A4))</f>
        <v>2652.0259999999998</v>
      </c>
      <c r="I4" s="8">
        <f ca="1">INDIRECT(ADDRESS(25,7,1,1,$A4))</f>
        <v>7.3698999999999986</v>
      </c>
      <c r="J4" s="7">
        <f ca="1">INDIRECT(ADDRESS(25,8,1,1,$A4))</f>
        <v>743.70389999999986</v>
      </c>
      <c r="K4" s="7">
        <f ca="1">INDIRECT(ADDRESS(26,8,1,1,$A4))</f>
        <v>327.26599999999996</v>
      </c>
      <c r="L4" s="7">
        <f ca="1">INDIRECT(ADDRESS(25,9,1,1,$A4))</f>
        <v>12.305</v>
      </c>
      <c r="M4" s="7">
        <f ca="1">INDIRECT(ADDRESS(28,6,1,1,$A4))</f>
        <v>6.234067603374168</v>
      </c>
      <c r="N4" s="7" t="str">
        <f>CONCATENATE("[[Version ", B4, "|", B4,"]]")</f>
        <v>[[Version 2.11|2.11]]</v>
      </c>
      <c r="O4" s="7" t="str">
        <f>CONCATENATE("[[Version ", B4,"]]")</f>
        <v>[[Version 2.11]]</v>
      </c>
      <c r="P4" t="str">
        <f ca="1">CONCATENATE("|", N4, "||",C4,"&lt;sup&gt;a&lt;/sup&gt; ","||",D4,"&lt;sup&gt;a&lt;/sup&gt; ","||",TEXT(E4,"# ###")," ||",TEXT(F4,"# ###")," ||",TEXT(G4,"# ###")," || ",TEXT(H4,"# ###")," ||",TEXT(I4,"0.00"),"||",TEXT(J4,"# ###")," ||",TEXT(K4,"# ###"),"||",TEXT(L4,"0.0"),"||",TEXT(M4,"0.0"),"||",O4)</f>
        <v>|[[Version 2.11|2.11]]||2559&lt;sup&gt;a&lt;/sup&gt; ||1580&lt;sup&gt;a&lt;/sup&gt; ||19 827 302 ||36 982 ||2 680 || 2 652 ||7.37||744 ||327||12.3||6.2||[[Version 2.11]]</v>
      </c>
    </row>
    <row r="5" spans="1:16" x14ac:dyDescent="0.25">
      <c r="E5" s="4"/>
      <c r="F5" s="4"/>
      <c r="G5" s="4"/>
      <c r="H5" s="4"/>
      <c r="I5" s="8"/>
      <c r="J5" s="7"/>
      <c r="K5" s="7"/>
      <c r="L5" s="7"/>
      <c r="M5" s="7"/>
      <c r="N5" s="7"/>
      <c r="O5" s="7"/>
      <c r="P5" t="s">
        <v>32</v>
      </c>
    </row>
    <row r="6" spans="1:16" x14ac:dyDescent="0.25">
      <c r="A6" t="s">
        <v>26</v>
      </c>
      <c r="B6" t="str">
        <f t="shared" si="0"/>
        <v>2.10</v>
      </c>
      <c r="C6">
        <v>2532</v>
      </c>
      <c r="E6" s="4">
        <f ca="1">INDIRECT(ADDRESS(2,4,1,1,$A6))</f>
        <v>19606194.710000001</v>
      </c>
      <c r="F6" s="4">
        <f ca="1">INDIRECT(ADDRESS(2,5,1,1,$A6))</f>
        <v>36623.57</v>
      </c>
      <c r="G6" s="4">
        <f t="shared" ref="G6:G8" ca="1" si="1">INDIRECT(ADDRESS(25,6,1,1,$A6))</f>
        <v>2711.0846000000001</v>
      </c>
      <c r="H6" s="4">
        <f ca="1">INDIRECT(ADDRESS(26,6,1,1,$A6))</f>
        <v>2651.9360000000001</v>
      </c>
      <c r="I6" s="8">
        <f t="shared" ref="I6:I8" ca="1" si="2">INDIRECT(ADDRESS(25,7,1,1,$A6))</f>
        <v>7.403900000000001</v>
      </c>
      <c r="J6" s="7">
        <f ca="1">INDIRECT(ADDRESS(25,8,1,1,$A6))</f>
        <v>697.49339999999984</v>
      </c>
      <c r="K6" s="7">
        <f ca="1">INDIRECT(ADDRESS(26,8,1,1,$A6))</f>
        <v>403.02</v>
      </c>
      <c r="L6" s="7">
        <f ca="1">INDIRECT(ADDRESS(25,9,1,1,$A6))</f>
        <v>11.4893</v>
      </c>
      <c r="M6" s="7">
        <f ca="1">INDIRECT(ADDRESS(28,6,1,1,$A6))</f>
        <v>6.2017977772935282</v>
      </c>
      <c r="N6" s="7" t="str">
        <f t="shared" ref="N6" si="3">CONCATENATE("[[Version ", B6, "|", B6,"]]")</f>
        <v>[[Version 2.10|2.10]]</v>
      </c>
      <c r="O6" s="7" t="str">
        <f t="shared" ref="O6" si="4">CONCATENATE("[[Version ", B6,"]]")</f>
        <v>[[Version 2.10]]</v>
      </c>
      <c r="P6" t="str">
        <f t="shared" ref="P6" ca="1" si="5">CONCATENATE("|", N6, "||",C6,"&lt;sup&gt;a&lt;/sup&gt; ","||",D6,"&lt;sup&gt;a&lt;/sup&gt; ","||",TEXT(E6,"# ###")," ||",TEXT(F6,"# ###")," ||",TEXT(G6,"# ###")," || ",TEXT(H6,"# ###")," ||",TEXT(I6,"0.00"),"||",TEXT(J6,"# ###")," ||",TEXT(K6,"# ###"),"||",TEXT(L6,"0.0"),"||",TEXT(M6,"0.0"),"||",O6)</f>
        <v>|[[Version 2.10|2.10]]||2532&lt;sup&gt;a&lt;/sup&gt; ||&lt;sup&gt;a&lt;/sup&gt; ||19 606 195 ||36 624 ||2 711 || 2 652 ||7.40||697 ||403||11.5||6.2||[[Version 2.10]]</v>
      </c>
    </row>
    <row r="7" spans="1:16" x14ac:dyDescent="0.25">
      <c r="E7" s="4"/>
      <c r="F7" s="4"/>
      <c r="G7" s="4"/>
      <c r="H7" s="4"/>
      <c r="I7" s="8"/>
      <c r="J7" s="7"/>
      <c r="K7" s="7"/>
      <c r="L7" s="7"/>
      <c r="M7" s="7"/>
      <c r="N7" s="7"/>
      <c r="O7" s="7"/>
      <c r="P7" t="s">
        <v>32</v>
      </c>
    </row>
    <row r="8" spans="1:16" x14ac:dyDescent="0.25">
      <c r="A8" t="s">
        <v>33</v>
      </c>
      <c r="B8" t="s">
        <v>34</v>
      </c>
      <c r="C8">
        <v>2360</v>
      </c>
      <c r="E8" s="4">
        <f ca="1">INDIRECT(ADDRESS(2,4,1,1,$A8))</f>
        <v>19652163.98</v>
      </c>
      <c r="F8" s="4">
        <f ca="1">INDIRECT(ADDRESS(2,5,1,1,$A8))</f>
        <v>36711.74</v>
      </c>
      <c r="G8" s="4">
        <f t="shared" ca="1" si="1"/>
        <v>2724.0630000000001</v>
      </c>
      <c r="H8" s="4">
        <f ca="1">INDIRECT(ADDRESS(26,6,1,1,$A8))</f>
        <v>2651.9360000000001</v>
      </c>
      <c r="I8" s="8">
        <f t="shared" ca="1" si="2"/>
        <v>7.4025999999999978</v>
      </c>
      <c r="J8" s="7">
        <f ca="1">INDIRECT(ADDRESS(25,8,1,1,$A8))</f>
        <v>713.1656999999999</v>
      </c>
      <c r="K8" s="7">
        <f ca="1">INDIRECT(ADDRESS(26,8,1,1,$A8))</f>
        <v>388.54</v>
      </c>
      <c r="L8" s="7">
        <f ca="1">INDIRECT(ADDRESS(25,9,1,1,$A8))</f>
        <v>11.729699999999998</v>
      </c>
      <c r="M8" s="7">
        <f ca="1">INDIRECT(ADDRESS(28,6,1,1,$A8))</f>
        <v>6.2925317631007989</v>
      </c>
      <c r="N8" s="7" t="str">
        <f t="shared" ref="N8" si="6">CONCATENATE("[[Version ", B8, "|", B8,"]]")</f>
        <v>[[Version 2.8.0|2.8.0]]</v>
      </c>
      <c r="O8" s="7" t="str">
        <f t="shared" ref="O8" si="7">CONCATENATE("[[Version ", B8,"]]")</f>
        <v>[[Version 2.8.0]]</v>
      </c>
      <c r="P8" t="str">
        <f ca="1">CONCATENATE("|", N8, "||",C8,"&lt;sup&gt;a&lt;/sup&gt; ","||",D8,"&lt;sup&gt;a&lt;/sup&gt; ","||",TEXT(E8,"# ###")," ||",TEXT(F8,"# ###")," ||",TEXT(G8,"# ###")," || ",TEXT(H8,"# ###")," ||",TEXT(I8,"0.00"),"||",TEXT(J8,"# ###")," ||",TEXT(K8,"# ###"),"||",TEXT(L8,"0.0"),"||",TEXT(M8,"0.0"),"||",O8)</f>
        <v>|[[Version 2.8.0|2.8.0]]||2360&lt;sup&gt;a&lt;/sup&gt; ||&lt;sup&gt;a&lt;/sup&gt; ||19 652 164 ||36 712 ||2 724 || 2 652 ||7.40||713 ||389||11.7||6.3||[[Version 2.8.0]]</v>
      </c>
    </row>
    <row r="9" spans="1:16" x14ac:dyDescent="0.25">
      <c r="P9" t="s">
        <v>32</v>
      </c>
    </row>
    <row r="10" spans="1:16" x14ac:dyDescent="0.25">
      <c r="A10" t="s">
        <v>27</v>
      </c>
      <c r="B10" t="str">
        <f>TRIM(MID(A10,8,10))</f>
        <v>2.6.0</v>
      </c>
      <c r="E10" s="4">
        <f ca="1">INDIRECT(ADDRESS(2,4,1,1,$A10))</f>
        <v>19541242.57</v>
      </c>
      <c r="F10" s="4">
        <f ca="1">INDIRECT(ADDRESS(2,5,1,1,$A10))</f>
        <v>36497.07</v>
      </c>
      <c r="G10" s="4">
        <f ca="1">INDIRECT(ADDRESS(25,6,1,1,$A10))</f>
        <v>2730.9123000000004</v>
      </c>
      <c r="H10" s="4">
        <f ca="1">INDIRECT(ADDRESS(26,6,1,1,$A10))</f>
        <v>2806.038</v>
      </c>
      <c r="I10" s="8">
        <f ca="1">INDIRECT(ADDRESS(25,7,1,1,$A10))</f>
        <v>7.5370999999999979</v>
      </c>
      <c r="J10" s="7">
        <f ca="1">INDIRECT(ADDRESS(25,8,1,1,$A10))</f>
        <v>701.53890000000001</v>
      </c>
      <c r="K10" s="7">
        <f ca="1">INDIRECT(ADDRESS(26,8,1,1,$A10))</f>
        <v>465.53000000000003</v>
      </c>
      <c r="L10" s="7">
        <f ca="1">INDIRECT(ADDRESS(25,9,1,1,$A10))</f>
        <v>11.883500000000002</v>
      </c>
      <c r="M10" s="7">
        <f ca="1">INDIRECT(ADDRESS(28,6,1,1,$A10))</f>
        <v>6.31253185784532</v>
      </c>
      <c r="N10" s="7" t="str">
        <f>CONCATENATE("[[Version ", B10, "|", B10,"]]")</f>
        <v>[[Version 2.6.0|2.6.0]]</v>
      </c>
      <c r="O10" s="7" t="str">
        <f>CONCATENATE("[[Version ", B10,"]]")</f>
        <v>[[Version 2.6.0]]</v>
      </c>
      <c r="P10" t="str">
        <f ca="1">CONCATENATE("|", N10, "||",C10,"&lt;sup&gt;a&lt;/sup&gt; ","||",D10,"&lt;sup&gt;a&lt;/sup&gt; ","||",TEXT(E10,"# ###")," ||",TEXT(F10,"# ###")," ||",TEXT(G10,"# ###")," || ",TEXT(H10,"# ###")," ||",TEXT(I10,"0.00"),"||",TEXT(J10,"# ###")," ||",TEXT(K10,"# ###"),"||",TEXT(L10,"0.0"),"||",TEXT(M10,"0.0"),"||",O10)</f>
        <v>|[[Version 2.6.0|2.6.0]]||&lt;sup&gt;a&lt;/sup&gt; ||&lt;sup&gt;a&lt;/sup&gt; ||19 541 243 ||36 497 ||2 731 || 2 806 ||7.54||702 ||466||11.9||6.3||[[Version 2.6.0]]</v>
      </c>
    </row>
    <row r="13" spans="1:16" x14ac:dyDescent="0.25">
      <c r="C13" s="9" t="str">
        <f>ROUND(C4/60,0)&amp;"m"&amp;ROUND(60*MOD(C4/60,1),1)&amp;"s"</f>
        <v>43m39s</v>
      </c>
    </row>
    <row r="15" spans="1:16" x14ac:dyDescent="0.25">
      <c r="C15" s="9" t="str">
        <f>ROUND(C6/60,0)&amp;"m"&amp;ROUND(60*MOD(C6/60,1),1)&amp;"s"</f>
        <v>42m12s</v>
      </c>
    </row>
    <row r="17" spans="3:3" x14ac:dyDescent="0.25">
      <c r="C17" s="9" t="str">
        <f>ROUND(C8/60,0)&amp;"m"&amp;ROUND(60*MOD(C8/60,1),1)&amp;"s"</f>
        <v>39m20s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0ED1-A88B-4A7A-B40E-4B60E3E2D200}">
  <dimension ref="A1:K28"/>
  <sheetViews>
    <sheetView workbookViewId="0">
      <selection activeCell="J25" sqref="J25"/>
    </sheetView>
  </sheetViews>
  <sheetFormatPr defaultRowHeight="15" x14ac:dyDescent="0.25"/>
  <cols>
    <col min="6" max="6" width="14" customWidth="1"/>
  </cols>
  <sheetData>
    <row r="1" spans="1:11" ht="6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18</v>
      </c>
    </row>
    <row r="2" spans="1:11" x14ac:dyDescent="0.25">
      <c r="A2" s="2"/>
      <c r="B2" s="3">
        <v>0</v>
      </c>
      <c r="C2" s="3">
        <v>0</v>
      </c>
      <c r="D2" s="3">
        <v>19827301.530000001</v>
      </c>
      <c r="E2" s="3">
        <v>36982.26</v>
      </c>
      <c r="F2" s="3"/>
      <c r="G2" s="3"/>
      <c r="H2" s="3"/>
      <c r="I2" s="3"/>
      <c r="J2" s="3">
        <v>102053.75</v>
      </c>
      <c r="K2" s="3">
        <v>649.52</v>
      </c>
    </row>
    <row r="3" spans="1:11" x14ac:dyDescent="0.25">
      <c r="A3" s="2"/>
      <c r="B3" s="3">
        <v>1</v>
      </c>
      <c r="C3" s="3">
        <v>2.5</v>
      </c>
      <c r="D3" s="3"/>
      <c r="E3" s="3"/>
      <c r="F3" s="3">
        <v>13260.13</v>
      </c>
      <c r="G3" s="3">
        <v>28.97</v>
      </c>
      <c r="H3" s="3">
        <v>1636.33</v>
      </c>
      <c r="I3" s="3">
        <v>26.18</v>
      </c>
      <c r="J3" s="3">
        <v>112811.7</v>
      </c>
      <c r="K3" s="3">
        <v>649.52</v>
      </c>
    </row>
    <row r="4" spans="1:11" x14ac:dyDescent="0.25">
      <c r="A4" s="2"/>
      <c r="B4" s="3">
        <v>2</v>
      </c>
      <c r="C4" s="3">
        <v>7.5</v>
      </c>
      <c r="D4" s="3"/>
      <c r="E4" s="3"/>
      <c r="F4" s="3">
        <v>13254.16</v>
      </c>
      <c r="G4" s="3">
        <v>35.01</v>
      </c>
      <c r="H4" s="3">
        <v>1674.48</v>
      </c>
      <c r="I4" s="3">
        <v>29.29</v>
      </c>
      <c r="J4" s="3">
        <v>119198.79</v>
      </c>
      <c r="K4" s="3">
        <v>649.52</v>
      </c>
    </row>
    <row r="5" spans="1:11" x14ac:dyDescent="0.25">
      <c r="A5" s="2"/>
      <c r="B5" s="3">
        <v>3</v>
      </c>
      <c r="C5" s="3">
        <v>12.5</v>
      </c>
      <c r="D5" s="3"/>
      <c r="E5" s="3"/>
      <c r="F5" s="3">
        <v>13178.89</v>
      </c>
      <c r="G5" s="3">
        <v>40.14</v>
      </c>
      <c r="H5" s="3">
        <v>5666.09</v>
      </c>
      <c r="I5" s="3">
        <v>86.19</v>
      </c>
      <c r="J5" s="3">
        <v>126054.79</v>
      </c>
      <c r="K5" s="3">
        <v>649.52</v>
      </c>
    </row>
    <row r="6" spans="1:11" x14ac:dyDescent="0.25">
      <c r="A6" s="2"/>
      <c r="B6" s="3">
        <v>4</v>
      </c>
      <c r="C6" s="3">
        <v>17.5</v>
      </c>
      <c r="D6" s="3"/>
      <c r="E6" s="3"/>
      <c r="F6" s="3">
        <v>13339.75</v>
      </c>
      <c r="G6" s="3">
        <v>41.11</v>
      </c>
      <c r="H6" s="3">
        <v>4166.51</v>
      </c>
      <c r="I6" s="3">
        <v>62.35</v>
      </c>
      <c r="J6" s="3">
        <v>128197.47</v>
      </c>
      <c r="K6" s="3">
        <v>649.52</v>
      </c>
    </row>
    <row r="7" spans="1:11" x14ac:dyDescent="0.25">
      <c r="A7" s="2"/>
      <c r="B7" s="3">
        <v>5</v>
      </c>
      <c r="C7" s="3">
        <v>22.5</v>
      </c>
      <c r="D7" s="3"/>
      <c r="E7" s="3"/>
      <c r="F7" s="3">
        <v>13243.4</v>
      </c>
      <c r="G7" s="3">
        <v>42.28</v>
      </c>
      <c r="H7" s="3">
        <v>3851.83</v>
      </c>
      <c r="I7" s="3">
        <v>55.01</v>
      </c>
      <c r="J7" s="3">
        <v>131246.31</v>
      </c>
      <c r="K7" s="3">
        <v>649.52</v>
      </c>
    </row>
    <row r="8" spans="1:11" x14ac:dyDescent="0.25">
      <c r="A8" s="2"/>
      <c r="B8" s="3">
        <v>6</v>
      </c>
      <c r="C8" s="3">
        <v>27.5</v>
      </c>
      <c r="D8" s="3"/>
      <c r="E8" s="3"/>
      <c r="F8" s="3">
        <v>13367.95</v>
      </c>
      <c r="G8" s="3">
        <v>40.72</v>
      </c>
      <c r="H8" s="3">
        <v>4819.1000000000004</v>
      </c>
      <c r="I8" s="3">
        <v>66.77</v>
      </c>
      <c r="J8" s="3">
        <v>133065.54999999999</v>
      </c>
      <c r="K8" s="3">
        <v>649.52</v>
      </c>
    </row>
    <row r="9" spans="1:11" x14ac:dyDescent="0.25">
      <c r="A9" s="2"/>
      <c r="B9" s="3">
        <v>7</v>
      </c>
      <c r="C9" s="3">
        <v>32.5</v>
      </c>
      <c r="D9" s="3"/>
      <c r="E9" s="3"/>
      <c r="F9" s="3">
        <v>13375.54</v>
      </c>
      <c r="G9" s="3">
        <v>42.15</v>
      </c>
      <c r="H9" s="3">
        <v>3419.4</v>
      </c>
      <c r="I9" s="3">
        <v>52.55</v>
      </c>
      <c r="J9" s="3">
        <v>133823.31</v>
      </c>
      <c r="K9" s="3">
        <v>649.52</v>
      </c>
    </row>
    <row r="10" spans="1:11" x14ac:dyDescent="0.25">
      <c r="A10" s="2"/>
      <c r="B10" s="3">
        <v>8</v>
      </c>
      <c r="C10" s="3">
        <v>37.5</v>
      </c>
      <c r="D10" s="3"/>
      <c r="E10" s="3"/>
      <c r="F10" s="3">
        <v>13166.83</v>
      </c>
      <c r="G10" s="3">
        <v>37.15</v>
      </c>
      <c r="H10" s="3">
        <v>1976</v>
      </c>
      <c r="I10" s="3">
        <v>34.229999999999997</v>
      </c>
      <c r="J10" s="3">
        <v>135397.66</v>
      </c>
      <c r="K10" s="3">
        <v>649.52</v>
      </c>
    </row>
    <row r="11" spans="1:11" x14ac:dyDescent="0.25">
      <c r="A11" s="2"/>
      <c r="B11" s="3">
        <v>9</v>
      </c>
      <c r="C11" s="3">
        <v>42.5</v>
      </c>
      <c r="D11" s="3"/>
      <c r="E11" s="3"/>
      <c r="F11" s="3">
        <v>13415.44</v>
      </c>
      <c r="G11" s="3">
        <v>31.31</v>
      </c>
      <c r="H11" s="3">
        <v>2349.88</v>
      </c>
      <c r="I11" s="3">
        <v>43.39</v>
      </c>
      <c r="J11" s="3">
        <v>139276.03</v>
      </c>
      <c r="K11" s="3">
        <v>649.52</v>
      </c>
    </row>
    <row r="12" spans="1:11" x14ac:dyDescent="0.25">
      <c r="A12" s="2"/>
      <c r="B12" s="3">
        <v>10</v>
      </c>
      <c r="C12" s="3">
        <v>47.5</v>
      </c>
      <c r="D12" s="3"/>
      <c r="E12" s="3"/>
      <c r="F12" s="3">
        <v>13490.13</v>
      </c>
      <c r="G12" s="3">
        <v>30.14</v>
      </c>
      <c r="H12" s="3">
        <v>2971.99</v>
      </c>
      <c r="I12" s="3">
        <v>53.85</v>
      </c>
      <c r="J12" s="3">
        <v>141876.06</v>
      </c>
      <c r="K12" s="3">
        <v>649.52</v>
      </c>
    </row>
    <row r="13" spans="1:11" x14ac:dyDescent="0.25">
      <c r="A13" s="2"/>
      <c r="B13" s="3">
        <v>11</v>
      </c>
      <c r="C13" s="3">
        <v>52.5</v>
      </c>
      <c r="D13" s="3"/>
      <c r="E13" s="3"/>
      <c r="F13" s="3">
        <v>13521.97</v>
      </c>
      <c r="G13" s="3">
        <v>33.520000000000003</v>
      </c>
      <c r="H13" s="3">
        <v>3463.74</v>
      </c>
      <c r="I13" s="3">
        <v>62.09</v>
      </c>
      <c r="J13" s="3">
        <v>144456.01999999999</v>
      </c>
      <c r="K13" s="3">
        <v>649.52</v>
      </c>
    </row>
    <row r="14" spans="1:11" x14ac:dyDescent="0.25">
      <c r="A14" s="2"/>
      <c r="B14" s="3">
        <v>12</v>
      </c>
      <c r="C14" s="3">
        <v>57.5</v>
      </c>
      <c r="D14" s="3"/>
      <c r="E14" s="3"/>
      <c r="F14" s="3">
        <v>13395.32</v>
      </c>
      <c r="G14" s="3">
        <v>37.28</v>
      </c>
      <c r="H14" s="3">
        <v>4295.83</v>
      </c>
      <c r="I14" s="3">
        <v>74.239999999999995</v>
      </c>
      <c r="J14" s="3">
        <v>146782.31</v>
      </c>
      <c r="K14" s="3">
        <v>649.52</v>
      </c>
    </row>
    <row r="15" spans="1:11" x14ac:dyDescent="0.25">
      <c r="A15" s="2"/>
      <c r="B15" s="3">
        <v>13</v>
      </c>
      <c r="C15" s="3">
        <v>62.5</v>
      </c>
      <c r="D15" s="3"/>
      <c r="E15" s="3"/>
      <c r="F15" s="3">
        <v>13447.18</v>
      </c>
      <c r="G15" s="3">
        <v>37.67</v>
      </c>
      <c r="H15" s="3">
        <v>4020.03</v>
      </c>
      <c r="I15" s="3">
        <v>68.33</v>
      </c>
      <c r="J15" s="3">
        <v>149064.82999999999</v>
      </c>
      <c r="K15" s="3">
        <v>649.52</v>
      </c>
    </row>
    <row r="16" spans="1:11" x14ac:dyDescent="0.25">
      <c r="A16" s="2"/>
      <c r="B16" s="3">
        <v>14</v>
      </c>
      <c r="C16" s="3">
        <v>67.5</v>
      </c>
      <c r="D16" s="3"/>
      <c r="E16" s="3"/>
      <c r="F16" s="3">
        <v>13329.66</v>
      </c>
      <c r="G16" s="3">
        <v>38.19</v>
      </c>
      <c r="H16" s="3">
        <v>4691.53</v>
      </c>
      <c r="I16" s="3">
        <v>80.02</v>
      </c>
      <c r="J16" s="3">
        <v>151233.4</v>
      </c>
      <c r="K16" s="3">
        <v>649.52</v>
      </c>
    </row>
    <row r="17" spans="1:11" x14ac:dyDescent="0.25">
      <c r="A17" s="2"/>
      <c r="B17" s="3">
        <v>15</v>
      </c>
      <c r="C17" s="3">
        <v>72.5</v>
      </c>
      <c r="D17" s="3"/>
      <c r="E17" s="3"/>
      <c r="F17" s="3">
        <v>13489.5</v>
      </c>
      <c r="G17" s="3">
        <v>35.14</v>
      </c>
      <c r="H17" s="3">
        <v>4463.99</v>
      </c>
      <c r="I17" s="3">
        <v>77.81</v>
      </c>
      <c r="J17" s="3">
        <v>153015.45000000001</v>
      </c>
      <c r="K17" s="3">
        <v>649.52</v>
      </c>
    </row>
    <row r="18" spans="1:11" x14ac:dyDescent="0.25">
      <c r="A18" s="2"/>
      <c r="B18" s="3">
        <v>16</v>
      </c>
      <c r="C18" s="3">
        <v>77.5</v>
      </c>
      <c r="D18" s="3"/>
      <c r="E18" s="3"/>
      <c r="F18" s="3">
        <v>13599.47</v>
      </c>
      <c r="G18" s="3">
        <v>37.67</v>
      </c>
      <c r="H18" s="3">
        <v>4340.26</v>
      </c>
      <c r="I18" s="3">
        <v>76.12</v>
      </c>
      <c r="J18" s="3">
        <v>154097.21</v>
      </c>
      <c r="K18" s="3">
        <v>649.52</v>
      </c>
    </row>
    <row r="19" spans="1:11" x14ac:dyDescent="0.25">
      <c r="A19" s="2"/>
      <c r="B19" s="3">
        <v>17</v>
      </c>
      <c r="C19" s="3">
        <v>82.5</v>
      </c>
      <c r="D19" s="3"/>
      <c r="E19" s="3"/>
      <c r="F19" s="3">
        <v>13297.87</v>
      </c>
      <c r="G19" s="3">
        <v>38.32</v>
      </c>
      <c r="H19" s="3">
        <v>4533.71</v>
      </c>
      <c r="I19" s="3">
        <v>76.77</v>
      </c>
      <c r="J19" s="3">
        <v>154789.10999999999</v>
      </c>
      <c r="K19" s="3">
        <v>649.52</v>
      </c>
    </row>
    <row r="20" spans="1:11" x14ac:dyDescent="0.25">
      <c r="A20" s="2"/>
      <c r="B20" s="3">
        <v>18</v>
      </c>
      <c r="C20" s="3">
        <v>87.5</v>
      </c>
      <c r="D20" s="3"/>
      <c r="E20" s="3"/>
      <c r="F20" s="3">
        <v>13718.52</v>
      </c>
      <c r="G20" s="3">
        <v>33.06</v>
      </c>
      <c r="H20" s="3">
        <v>4338.95</v>
      </c>
      <c r="I20" s="3">
        <v>72.94</v>
      </c>
      <c r="J20" s="3">
        <v>154712.95999999999</v>
      </c>
      <c r="K20" s="3">
        <v>649.52</v>
      </c>
    </row>
    <row r="21" spans="1:11" x14ac:dyDescent="0.25">
      <c r="A21" s="2"/>
      <c r="B21" s="3">
        <v>19</v>
      </c>
      <c r="C21" s="3">
        <v>92.5</v>
      </c>
      <c r="D21" s="3"/>
      <c r="E21" s="3"/>
      <c r="F21" s="3">
        <v>13562.61</v>
      </c>
      <c r="G21" s="3">
        <v>40.270000000000003</v>
      </c>
      <c r="H21" s="3">
        <v>4543.62</v>
      </c>
      <c r="I21" s="3">
        <v>77.36</v>
      </c>
      <c r="J21" s="3">
        <v>154734.81</v>
      </c>
      <c r="K21" s="3">
        <v>649.52</v>
      </c>
    </row>
    <row r="22" spans="1:11" x14ac:dyDescent="0.25">
      <c r="A22" s="2"/>
      <c r="B22" s="3">
        <v>20</v>
      </c>
      <c r="C22" s="3">
        <v>97.5</v>
      </c>
      <c r="D22" s="3"/>
      <c r="E22" s="3"/>
      <c r="F22" s="3">
        <v>13498.23</v>
      </c>
      <c r="G22" s="3">
        <v>36.89</v>
      </c>
      <c r="H22" s="3">
        <v>3147.12</v>
      </c>
      <c r="I22" s="3">
        <v>55.01</v>
      </c>
      <c r="J22" s="3">
        <v>154523.09</v>
      </c>
      <c r="K22" s="3">
        <v>649.52</v>
      </c>
    </row>
    <row r="25" spans="1:11" x14ac:dyDescent="0.25">
      <c r="E25" t="s">
        <v>14</v>
      </c>
      <c r="F25" s="6">
        <f>SUM(F3:F22)/100</f>
        <v>2679.5254999999997</v>
      </c>
      <c r="G25" s="6">
        <f t="shared" ref="G25:I25" si="0">SUM(G3:G22)/100</f>
        <v>7.3698999999999986</v>
      </c>
      <c r="H25" s="6">
        <f t="shared" si="0"/>
        <v>743.70389999999986</v>
      </c>
      <c r="I25" s="6">
        <f t="shared" si="0"/>
        <v>12.305</v>
      </c>
    </row>
    <row r="26" spans="1:11" x14ac:dyDescent="0.25">
      <c r="E26" t="s">
        <v>15</v>
      </c>
      <c r="F26" s="6">
        <f>F3/5</f>
        <v>2652.0259999999998</v>
      </c>
      <c r="G26" s="6">
        <f t="shared" ref="G26:I26" si="1">G3/5</f>
        <v>5.7939999999999996</v>
      </c>
      <c r="H26" s="6">
        <f t="shared" si="1"/>
        <v>327.26599999999996</v>
      </c>
      <c r="I26" s="6">
        <f t="shared" si="1"/>
        <v>5.2359999999999998</v>
      </c>
    </row>
    <row r="28" spans="1:11" x14ac:dyDescent="0.25">
      <c r="E28" t="s">
        <v>16</v>
      </c>
      <c r="F28" s="5">
        <f>(J22-J2+SUM(F3:F22)+SUM(H3:H22))/K2/C22</f>
        <v>6.234067603374168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8CFB-AF57-40FC-8F67-FF1D54F94A31}">
  <dimension ref="A1:K28"/>
  <sheetViews>
    <sheetView topLeftCell="A10" workbookViewId="0">
      <selection activeCell="E28" sqref="E28:F28"/>
    </sheetView>
  </sheetViews>
  <sheetFormatPr defaultRowHeight="15" x14ac:dyDescent="0.25"/>
  <cols>
    <col min="5" max="5" width="11.5703125" customWidth="1"/>
    <col min="6" max="6" width="10.7109375" customWidth="1"/>
  </cols>
  <sheetData>
    <row r="1" spans="1:11" ht="4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18</v>
      </c>
    </row>
    <row r="2" spans="1:11" x14ac:dyDescent="0.25">
      <c r="A2" s="2"/>
      <c r="B2" s="3">
        <v>0</v>
      </c>
      <c r="C2" s="3">
        <v>0</v>
      </c>
      <c r="D2" s="3">
        <v>19606194.710000001</v>
      </c>
      <c r="E2" s="3">
        <v>36623.57</v>
      </c>
      <c r="F2" s="3"/>
      <c r="G2" s="3"/>
      <c r="H2" s="3"/>
      <c r="I2" s="3"/>
      <c r="J2" s="3">
        <v>102053.54</v>
      </c>
      <c r="K2" s="3">
        <v>649.52</v>
      </c>
    </row>
    <row r="3" spans="1:11" x14ac:dyDescent="0.25">
      <c r="A3" s="2"/>
      <c r="B3" s="3">
        <v>1</v>
      </c>
      <c r="C3" s="3">
        <v>2.5</v>
      </c>
      <c r="D3" s="3"/>
      <c r="E3" s="3"/>
      <c r="F3" s="3">
        <v>13259.68</v>
      </c>
      <c r="G3" s="3">
        <v>28.97</v>
      </c>
      <c r="H3" s="3">
        <v>2015.1</v>
      </c>
      <c r="I3" s="3">
        <v>32.479999999999997</v>
      </c>
      <c r="J3" s="3">
        <v>112807.29</v>
      </c>
      <c r="K3" s="3">
        <v>649.52</v>
      </c>
    </row>
    <row r="4" spans="1:11" x14ac:dyDescent="0.25">
      <c r="A4" s="2"/>
      <c r="B4" s="3">
        <v>2</v>
      </c>
      <c r="C4" s="3">
        <v>7.5</v>
      </c>
      <c r="D4" s="3"/>
      <c r="E4" s="3"/>
      <c r="F4" s="3">
        <v>13163.38</v>
      </c>
      <c r="G4" s="3">
        <v>35.01</v>
      </c>
      <c r="H4" s="3">
        <v>1454.58</v>
      </c>
      <c r="I4" s="3">
        <v>26.83</v>
      </c>
      <c r="J4" s="3">
        <v>118615.45</v>
      </c>
      <c r="K4" s="3">
        <v>649.52</v>
      </c>
    </row>
    <row r="5" spans="1:11" x14ac:dyDescent="0.25">
      <c r="A5" s="2"/>
      <c r="B5" s="3">
        <v>3</v>
      </c>
      <c r="C5" s="3">
        <v>12.5</v>
      </c>
      <c r="D5" s="3"/>
      <c r="E5" s="3"/>
      <c r="F5" s="3">
        <v>13133.13</v>
      </c>
      <c r="G5" s="3">
        <v>39.56</v>
      </c>
      <c r="H5" s="3">
        <v>5259.61</v>
      </c>
      <c r="I5" s="3">
        <v>80.61</v>
      </c>
      <c r="J5" s="3">
        <v>126007.43</v>
      </c>
      <c r="K5" s="3">
        <v>649.52</v>
      </c>
    </row>
    <row r="6" spans="1:11" x14ac:dyDescent="0.25">
      <c r="A6" s="2"/>
      <c r="B6" s="3">
        <v>4</v>
      </c>
      <c r="C6" s="3">
        <v>17.5</v>
      </c>
      <c r="D6" s="3"/>
      <c r="E6" s="3"/>
      <c r="F6" s="3">
        <v>13360.62</v>
      </c>
      <c r="G6" s="3">
        <v>41.11</v>
      </c>
      <c r="H6" s="3">
        <v>4319.72</v>
      </c>
      <c r="I6" s="3">
        <v>63.98</v>
      </c>
      <c r="J6" s="3">
        <v>128438.67</v>
      </c>
      <c r="K6" s="3">
        <v>649.52</v>
      </c>
    </row>
    <row r="7" spans="1:11" x14ac:dyDescent="0.25">
      <c r="A7" s="2"/>
      <c r="B7" s="3">
        <v>5</v>
      </c>
      <c r="C7" s="3">
        <v>22.5</v>
      </c>
      <c r="D7" s="3"/>
      <c r="E7" s="3"/>
      <c r="F7" s="3">
        <v>13423.57</v>
      </c>
      <c r="G7" s="3">
        <v>42.74</v>
      </c>
      <c r="H7" s="3">
        <v>3588.16</v>
      </c>
      <c r="I7" s="3">
        <v>51.64</v>
      </c>
      <c r="J7" s="3">
        <v>131242.35999999999</v>
      </c>
      <c r="K7" s="3">
        <v>649.52</v>
      </c>
    </row>
    <row r="8" spans="1:11" x14ac:dyDescent="0.25">
      <c r="A8" s="2"/>
      <c r="B8" s="3">
        <v>6</v>
      </c>
      <c r="C8" s="3">
        <v>27.5</v>
      </c>
      <c r="D8" s="3"/>
      <c r="E8" s="3"/>
      <c r="F8" s="3">
        <v>13403.2</v>
      </c>
      <c r="G8" s="3">
        <v>40.14</v>
      </c>
      <c r="H8" s="3">
        <v>4582.37</v>
      </c>
      <c r="I8" s="3">
        <v>63.26</v>
      </c>
      <c r="J8" s="3">
        <v>132972.94</v>
      </c>
      <c r="K8" s="3">
        <v>649.52</v>
      </c>
    </row>
    <row r="9" spans="1:11" x14ac:dyDescent="0.25">
      <c r="A9" s="2"/>
      <c r="B9" s="3">
        <v>7</v>
      </c>
      <c r="C9" s="3">
        <v>32.5</v>
      </c>
      <c r="D9" s="3"/>
      <c r="E9" s="3"/>
      <c r="F9" s="3">
        <v>13408.76</v>
      </c>
      <c r="G9" s="3">
        <v>41.7</v>
      </c>
      <c r="H9" s="3">
        <v>3304</v>
      </c>
      <c r="I9" s="3">
        <v>50.34</v>
      </c>
      <c r="J9" s="3">
        <v>134028.85</v>
      </c>
      <c r="K9" s="3">
        <v>649.52</v>
      </c>
    </row>
    <row r="10" spans="1:11" x14ac:dyDescent="0.25">
      <c r="A10" s="2"/>
      <c r="B10" s="3">
        <v>8</v>
      </c>
      <c r="C10" s="3">
        <v>37.5</v>
      </c>
      <c r="D10" s="3"/>
      <c r="E10" s="3"/>
      <c r="F10" s="3">
        <v>13469.15</v>
      </c>
      <c r="G10" s="3">
        <v>37.15</v>
      </c>
      <c r="H10" s="3">
        <v>2037.04</v>
      </c>
      <c r="I10" s="3">
        <v>35.85</v>
      </c>
      <c r="J10" s="3">
        <v>135400.1</v>
      </c>
      <c r="K10" s="3">
        <v>649.52</v>
      </c>
    </row>
    <row r="11" spans="1:11" x14ac:dyDescent="0.25">
      <c r="A11" s="2"/>
      <c r="B11" s="3">
        <v>9</v>
      </c>
      <c r="C11" s="3">
        <v>42.5</v>
      </c>
      <c r="D11" s="3"/>
      <c r="E11" s="3"/>
      <c r="F11" s="3">
        <v>13571.45</v>
      </c>
      <c r="G11" s="3">
        <v>33.06</v>
      </c>
      <c r="H11" s="3">
        <v>2116.65</v>
      </c>
      <c r="I11" s="3">
        <v>38.97</v>
      </c>
      <c r="J11" s="3">
        <v>138746.79</v>
      </c>
      <c r="K11" s="3">
        <v>649.52</v>
      </c>
    </row>
    <row r="12" spans="1:11" x14ac:dyDescent="0.25">
      <c r="A12" s="2"/>
      <c r="B12" s="3">
        <v>10</v>
      </c>
      <c r="C12" s="3">
        <v>47.5</v>
      </c>
      <c r="D12" s="3"/>
      <c r="E12" s="3"/>
      <c r="F12" s="3">
        <v>13656.51</v>
      </c>
      <c r="G12" s="3">
        <v>29.68</v>
      </c>
      <c r="H12" s="3">
        <v>2827.05</v>
      </c>
      <c r="I12" s="3">
        <v>51.7</v>
      </c>
      <c r="J12" s="3">
        <v>141161.38</v>
      </c>
      <c r="K12" s="3">
        <v>649.52</v>
      </c>
    </row>
    <row r="13" spans="1:11" x14ac:dyDescent="0.25">
      <c r="A13" s="2"/>
      <c r="B13" s="3">
        <v>11</v>
      </c>
      <c r="C13" s="3">
        <v>52.5</v>
      </c>
      <c r="D13" s="3"/>
      <c r="E13" s="3"/>
      <c r="F13" s="3">
        <v>13529.22</v>
      </c>
      <c r="G13" s="3">
        <v>33.520000000000003</v>
      </c>
      <c r="H13" s="3">
        <v>3093.15</v>
      </c>
      <c r="I13" s="3">
        <v>55.92</v>
      </c>
      <c r="J13" s="3">
        <v>143715.29999999999</v>
      </c>
      <c r="K13" s="3">
        <v>649.52</v>
      </c>
    </row>
    <row r="14" spans="1:11" x14ac:dyDescent="0.25">
      <c r="A14" s="2"/>
      <c r="B14" s="3">
        <v>12</v>
      </c>
      <c r="C14" s="3">
        <v>57.5</v>
      </c>
      <c r="D14" s="3"/>
      <c r="E14" s="3"/>
      <c r="F14" s="3">
        <v>13694.52</v>
      </c>
      <c r="G14" s="3">
        <v>37.74</v>
      </c>
      <c r="H14" s="3">
        <v>3919.25</v>
      </c>
      <c r="I14" s="3">
        <v>66.06</v>
      </c>
      <c r="J14" s="3">
        <v>145954.56</v>
      </c>
      <c r="K14" s="3">
        <v>649.52</v>
      </c>
    </row>
    <row r="15" spans="1:11" x14ac:dyDescent="0.25">
      <c r="A15" s="2"/>
      <c r="B15" s="3">
        <v>13</v>
      </c>
      <c r="C15" s="3">
        <v>62.5</v>
      </c>
      <c r="D15" s="3"/>
      <c r="E15" s="3"/>
      <c r="F15" s="3">
        <v>13567.72</v>
      </c>
      <c r="G15" s="3">
        <v>38.26</v>
      </c>
      <c r="H15" s="3">
        <v>3748.24</v>
      </c>
      <c r="I15" s="3">
        <v>62.35</v>
      </c>
      <c r="J15" s="3">
        <v>148095.93</v>
      </c>
      <c r="K15" s="3">
        <v>649.52</v>
      </c>
    </row>
    <row r="16" spans="1:11" x14ac:dyDescent="0.25">
      <c r="A16" s="2"/>
      <c r="B16" s="3">
        <v>14</v>
      </c>
      <c r="C16" s="3">
        <v>67.5</v>
      </c>
      <c r="D16" s="3"/>
      <c r="E16" s="3"/>
      <c r="F16" s="3">
        <v>13687.68</v>
      </c>
      <c r="G16" s="3">
        <v>38.65</v>
      </c>
      <c r="H16" s="3">
        <v>4065.38</v>
      </c>
      <c r="I16" s="3">
        <v>70.41</v>
      </c>
      <c r="J16" s="3">
        <v>150325.44</v>
      </c>
      <c r="K16" s="3">
        <v>649.52</v>
      </c>
    </row>
    <row r="17" spans="1:11" x14ac:dyDescent="0.25">
      <c r="A17" s="2"/>
      <c r="B17" s="3">
        <v>15</v>
      </c>
      <c r="C17" s="3">
        <v>72.5</v>
      </c>
      <c r="D17" s="3"/>
      <c r="E17" s="3"/>
      <c r="F17" s="3">
        <v>13603.53</v>
      </c>
      <c r="G17" s="3">
        <v>35.72</v>
      </c>
      <c r="H17" s="3">
        <v>3482.2</v>
      </c>
      <c r="I17" s="3">
        <v>58.26</v>
      </c>
      <c r="J17" s="3">
        <v>152159.43</v>
      </c>
      <c r="K17" s="3">
        <v>649.52</v>
      </c>
    </row>
    <row r="18" spans="1:11" x14ac:dyDescent="0.25">
      <c r="A18" s="2"/>
      <c r="B18" s="3">
        <v>16</v>
      </c>
      <c r="C18" s="3">
        <v>77.5</v>
      </c>
      <c r="D18" s="3"/>
      <c r="E18" s="3"/>
      <c r="F18" s="3">
        <v>13737.07</v>
      </c>
      <c r="G18" s="3">
        <v>36.630000000000003</v>
      </c>
      <c r="H18" s="3">
        <v>4465.6099999999997</v>
      </c>
      <c r="I18" s="3">
        <v>77.23</v>
      </c>
      <c r="J18" s="3">
        <v>153841.19</v>
      </c>
      <c r="K18" s="3">
        <v>649.52</v>
      </c>
    </row>
    <row r="19" spans="1:11" x14ac:dyDescent="0.25">
      <c r="A19" s="2"/>
      <c r="B19" s="3">
        <v>17</v>
      </c>
      <c r="C19" s="3">
        <v>82.5</v>
      </c>
      <c r="D19" s="3"/>
      <c r="E19" s="3"/>
      <c r="F19" s="3">
        <v>13825.11</v>
      </c>
      <c r="G19" s="3">
        <v>39.1</v>
      </c>
      <c r="H19" s="3">
        <v>3943.42</v>
      </c>
      <c r="I19" s="3">
        <v>68</v>
      </c>
      <c r="J19" s="3">
        <v>154085.06</v>
      </c>
      <c r="K19" s="3">
        <v>649.52</v>
      </c>
    </row>
    <row r="20" spans="1:11" x14ac:dyDescent="0.25">
      <c r="A20" s="2"/>
      <c r="B20" s="3">
        <v>18</v>
      </c>
      <c r="C20" s="3">
        <v>87.5</v>
      </c>
      <c r="D20" s="3"/>
      <c r="E20" s="3"/>
      <c r="F20" s="3">
        <v>13797.81</v>
      </c>
      <c r="G20" s="3">
        <v>33.19</v>
      </c>
      <c r="H20" s="3">
        <v>4079.68</v>
      </c>
      <c r="I20" s="3">
        <v>67.61</v>
      </c>
      <c r="J20" s="3">
        <v>154142.63</v>
      </c>
      <c r="K20" s="3">
        <v>649.52</v>
      </c>
    </row>
    <row r="21" spans="1:11" x14ac:dyDescent="0.25">
      <c r="A21" s="2"/>
      <c r="B21" s="3">
        <v>19</v>
      </c>
      <c r="C21" s="3">
        <v>92.5</v>
      </c>
      <c r="D21" s="3"/>
      <c r="E21" s="3"/>
      <c r="F21" s="3">
        <v>13782.51</v>
      </c>
      <c r="G21" s="3">
        <v>40.4</v>
      </c>
      <c r="H21" s="3">
        <v>4212.59</v>
      </c>
      <c r="I21" s="3">
        <v>71.25</v>
      </c>
      <c r="J21" s="3">
        <v>154353.79</v>
      </c>
      <c r="K21" s="3">
        <v>649.52</v>
      </c>
    </row>
    <row r="22" spans="1:11" x14ac:dyDescent="0.25">
      <c r="A22" s="2"/>
      <c r="B22" s="3">
        <v>20</v>
      </c>
      <c r="C22" s="3">
        <v>97.5</v>
      </c>
      <c r="D22" s="3"/>
      <c r="E22" s="3"/>
      <c r="F22" s="3">
        <v>14033.84</v>
      </c>
      <c r="G22" s="3">
        <v>38.06</v>
      </c>
      <c r="H22" s="3">
        <v>3235.54</v>
      </c>
      <c r="I22" s="3">
        <v>56.18</v>
      </c>
      <c r="J22" s="3">
        <v>153944.43</v>
      </c>
      <c r="K22" s="3">
        <v>649.52</v>
      </c>
    </row>
    <row r="25" spans="1:11" x14ac:dyDescent="0.25">
      <c r="E25" t="s">
        <v>14</v>
      </c>
      <c r="F25" s="6">
        <f>SUM(F3:F22)/100</f>
        <v>2711.0846000000001</v>
      </c>
      <c r="G25" s="6">
        <f t="shared" ref="G25:I25" si="0">SUM(G3:G22)/100</f>
        <v>7.403900000000001</v>
      </c>
      <c r="H25" s="6">
        <f t="shared" si="0"/>
        <v>697.49339999999984</v>
      </c>
      <c r="I25" s="6">
        <f t="shared" si="0"/>
        <v>11.4893</v>
      </c>
    </row>
    <row r="26" spans="1:11" x14ac:dyDescent="0.25">
      <c r="E26" t="s">
        <v>15</v>
      </c>
      <c r="F26" s="6">
        <f>F3/5</f>
        <v>2651.9360000000001</v>
      </c>
      <c r="G26" s="6">
        <f t="shared" ref="G26:I26" si="1">G3/5</f>
        <v>5.7939999999999996</v>
      </c>
      <c r="H26" s="6">
        <f t="shared" si="1"/>
        <v>403.02</v>
      </c>
      <c r="I26" s="6">
        <f t="shared" si="1"/>
        <v>6.4959999999999996</v>
      </c>
    </row>
    <row r="28" spans="1:11" x14ac:dyDescent="0.25">
      <c r="E28" t="s">
        <v>16</v>
      </c>
      <c r="F28" s="5">
        <f>(J22-J2+SUM(F3:F22)+SUM(H3:H22))/K2/C22</f>
        <v>6.2017977772935282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71FA-B9CF-4196-AEF5-8D966CCAE71C}">
  <dimension ref="A1:K28"/>
  <sheetViews>
    <sheetView topLeftCell="A10" workbookViewId="0">
      <selection activeCell="E28" sqref="E28:F28"/>
    </sheetView>
  </sheetViews>
  <sheetFormatPr defaultRowHeight="15" x14ac:dyDescent="0.25"/>
  <sheetData>
    <row r="1" spans="1:11" ht="6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18</v>
      </c>
    </row>
    <row r="2" spans="1:11" x14ac:dyDescent="0.25">
      <c r="A2" s="2"/>
      <c r="B2" s="3">
        <v>0</v>
      </c>
      <c r="C2" s="3">
        <v>0</v>
      </c>
      <c r="D2" s="3">
        <v>19652163.98</v>
      </c>
      <c r="E2" s="3">
        <v>36711.74</v>
      </c>
      <c r="F2" s="3"/>
      <c r="G2" s="3"/>
      <c r="H2" s="3"/>
      <c r="I2" s="3"/>
      <c r="J2" s="3">
        <v>102053.72</v>
      </c>
      <c r="K2" s="3">
        <v>649.52</v>
      </c>
    </row>
    <row r="3" spans="1:11" x14ac:dyDescent="0.25">
      <c r="A3" s="2"/>
      <c r="B3" s="3">
        <v>1</v>
      </c>
      <c r="C3" s="3">
        <v>2.5</v>
      </c>
      <c r="D3" s="3"/>
      <c r="E3" s="3"/>
      <c r="F3" s="3">
        <v>13259.68</v>
      </c>
      <c r="G3" s="3">
        <v>28.97</v>
      </c>
      <c r="H3" s="3">
        <v>1942.7</v>
      </c>
      <c r="I3" s="3">
        <v>30.85</v>
      </c>
      <c r="J3" s="3">
        <v>112813.67</v>
      </c>
      <c r="K3" s="3">
        <v>649.52</v>
      </c>
    </row>
    <row r="4" spans="1:11" x14ac:dyDescent="0.25">
      <c r="A4" s="2"/>
      <c r="B4" s="3">
        <v>2</v>
      </c>
      <c r="C4" s="3">
        <v>7.5</v>
      </c>
      <c r="D4" s="3"/>
      <c r="E4" s="3"/>
      <c r="F4" s="3">
        <v>13217.17</v>
      </c>
      <c r="G4" s="3">
        <v>35.01</v>
      </c>
      <c r="H4" s="3">
        <v>1684.39</v>
      </c>
      <c r="I4" s="3">
        <v>30.66</v>
      </c>
      <c r="J4" s="3">
        <v>118717.74</v>
      </c>
      <c r="K4" s="3">
        <v>649.52</v>
      </c>
    </row>
    <row r="5" spans="1:11" x14ac:dyDescent="0.25">
      <c r="A5" s="2"/>
      <c r="B5" s="3">
        <v>3</v>
      </c>
      <c r="C5" s="3">
        <v>12.5</v>
      </c>
      <c r="D5" s="3"/>
      <c r="E5" s="3"/>
      <c r="F5" s="3">
        <v>13222.34</v>
      </c>
      <c r="G5" s="3">
        <v>40.14</v>
      </c>
      <c r="H5" s="3">
        <v>4992.5600000000004</v>
      </c>
      <c r="I5" s="3">
        <v>77.23</v>
      </c>
      <c r="J5" s="3">
        <v>125863.71</v>
      </c>
      <c r="K5" s="3">
        <v>649.52</v>
      </c>
    </row>
    <row r="6" spans="1:11" x14ac:dyDescent="0.25">
      <c r="A6" s="2"/>
      <c r="B6" s="3">
        <v>4</v>
      </c>
      <c r="C6" s="3">
        <v>17.5</v>
      </c>
      <c r="D6" s="3"/>
      <c r="E6" s="3"/>
      <c r="F6" s="3">
        <v>13481.35</v>
      </c>
      <c r="G6" s="3">
        <v>41.7</v>
      </c>
      <c r="H6" s="3">
        <v>4392.5200000000004</v>
      </c>
      <c r="I6" s="3">
        <v>64.56</v>
      </c>
      <c r="J6" s="3">
        <v>128562.18</v>
      </c>
      <c r="K6" s="3">
        <v>649.52</v>
      </c>
    </row>
    <row r="7" spans="1:11" x14ac:dyDescent="0.25">
      <c r="A7" s="2"/>
      <c r="B7" s="3">
        <v>5</v>
      </c>
      <c r="C7" s="3">
        <v>22.5</v>
      </c>
      <c r="D7" s="3"/>
      <c r="E7" s="3"/>
      <c r="F7" s="3">
        <v>13280.45</v>
      </c>
      <c r="G7" s="3">
        <v>42.28</v>
      </c>
      <c r="H7" s="3">
        <v>3642.76</v>
      </c>
      <c r="I7" s="3">
        <v>52.22</v>
      </c>
      <c r="J7" s="3">
        <v>131280.99</v>
      </c>
      <c r="K7" s="3">
        <v>649.52</v>
      </c>
    </row>
    <row r="8" spans="1:11" x14ac:dyDescent="0.25">
      <c r="A8" s="2"/>
      <c r="B8" s="3">
        <v>6</v>
      </c>
      <c r="C8" s="3">
        <v>27.5</v>
      </c>
      <c r="D8" s="3"/>
      <c r="E8" s="3"/>
      <c r="F8" s="3">
        <v>13376.37</v>
      </c>
      <c r="G8" s="3">
        <v>41.5</v>
      </c>
      <c r="H8" s="3">
        <v>4619.4399999999996</v>
      </c>
      <c r="I8" s="3">
        <v>63.26</v>
      </c>
      <c r="J8" s="3">
        <v>133233.09</v>
      </c>
      <c r="K8" s="3">
        <v>649.52</v>
      </c>
    </row>
    <row r="9" spans="1:11" x14ac:dyDescent="0.25">
      <c r="A9" s="2"/>
      <c r="B9" s="3">
        <v>7</v>
      </c>
      <c r="C9" s="3">
        <v>32.5</v>
      </c>
      <c r="D9" s="3"/>
      <c r="E9" s="3"/>
      <c r="F9" s="3">
        <v>13552.54</v>
      </c>
      <c r="G9" s="3">
        <v>40.659999999999997</v>
      </c>
      <c r="H9" s="3">
        <v>3400.71</v>
      </c>
      <c r="I9" s="3">
        <v>51.96</v>
      </c>
      <c r="J9" s="3">
        <v>134513.07</v>
      </c>
      <c r="K9" s="3">
        <v>649.52</v>
      </c>
    </row>
    <row r="10" spans="1:11" x14ac:dyDescent="0.25">
      <c r="A10" s="2"/>
      <c r="B10" s="3">
        <v>8</v>
      </c>
      <c r="C10" s="3">
        <v>37.5</v>
      </c>
      <c r="D10" s="3"/>
      <c r="E10" s="3"/>
      <c r="F10" s="3">
        <v>13511.1</v>
      </c>
      <c r="G10" s="3">
        <v>37.869999999999997</v>
      </c>
      <c r="H10" s="3">
        <v>2271.34</v>
      </c>
      <c r="I10" s="3">
        <v>40.659999999999997</v>
      </c>
      <c r="J10" s="3">
        <v>135882.56</v>
      </c>
      <c r="K10" s="3">
        <v>649.52</v>
      </c>
    </row>
    <row r="11" spans="1:11" x14ac:dyDescent="0.25">
      <c r="A11" s="2"/>
      <c r="B11" s="3">
        <v>9</v>
      </c>
      <c r="C11" s="3">
        <v>42.5</v>
      </c>
      <c r="D11" s="3"/>
      <c r="E11" s="3"/>
      <c r="F11" s="3">
        <v>13662.92</v>
      </c>
      <c r="G11" s="3">
        <v>33.06</v>
      </c>
      <c r="H11" s="3">
        <v>2089.2800000000002</v>
      </c>
      <c r="I11" s="3">
        <v>38.71</v>
      </c>
      <c r="J11" s="3">
        <v>139227.15</v>
      </c>
      <c r="K11" s="3">
        <v>649.52</v>
      </c>
    </row>
    <row r="12" spans="1:11" x14ac:dyDescent="0.25">
      <c r="A12" s="2"/>
      <c r="B12" s="3">
        <v>10</v>
      </c>
      <c r="C12" s="3">
        <v>47.5</v>
      </c>
      <c r="D12" s="3"/>
      <c r="E12" s="3"/>
      <c r="F12" s="3">
        <v>13700.65</v>
      </c>
      <c r="G12" s="3">
        <v>30.14</v>
      </c>
      <c r="H12" s="3">
        <v>2805.42</v>
      </c>
      <c r="I12" s="3">
        <v>50.53</v>
      </c>
      <c r="J12" s="3">
        <v>141949.19</v>
      </c>
      <c r="K12" s="3">
        <v>649.52</v>
      </c>
    </row>
    <row r="13" spans="1:11" x14ac:dyDescent="0.25">
      <c r="A13" s="2"/>
      <c r="B13" s="3">
        <v>11</v>
      </c>
      <c r="C13" s="3">
        <v>52.5</v>
      </c>
      <c r="D13" s="3"/>
      <c r="E13" s="3"/>
      <c r="F13" s="3">
        <v>13681.86</v>
      </c>
      <c r="G13" s="3">
        <v>33.65</v>
      </c>
      <c r="H13" s="3">
        <v>3418.3</v>
      </c>
      <c r="I13" s="3">
        <v>60.15</v>
      </c>
      <c r="J13" s="3">
        <v>144846.29999999999</v>
      </c>
      <c r="K13" s="3">
        <v>649.52</v>
      </c>
    </row>
    <row r="14" spans="1:11" x14ac:dyDescent="0.25">
      <c r="A14" s="2"/>
      <c r="B14" s="3">
        <v>12</v>
      </c>
      <c r="C14" s="3">
        <v>57.5</v>
      </c>
      <c r="D14" s="3"/>
      <c r="E14" s="3"/>
      <c r="F14" s="3">
        <v>13631.49</v>
      </c>
      <c r="G14" s="3">
        <v>38.19</v>
      </c>
      <c r="H14" s="3">
        <v>4369.5</v>
      </c>
      <c r="I14" s="3">
        <v>71.319999999999993</v>
      </c>
      <c r="J14" s="3">
        <v>147027.45000000001</v>
      </c>
      <c r="K14" s="3">
        <v>649.52</v>
      </c>
    </row>
    <row r="15" spans="1:11" x14ac:dyDescent="0.25">
      <c r="A15" s="2"/>
      <c r="B15" s="3">
        <v>13</v>
      </c>
      <c r="C15" s="3">
        <v>62.5</v>
      </c>
      <c r="D15" s="3"/>
      <c r="E15" s="3"/>
      <c r="F15" s="3">
        <v>13702.07</v>
      </c>
      <c r="G15" s="3">
        <v>38.39</v>
      </c>
      <c r="H15" s="3">
        <v>3542.06</v>
      </c>
      <c r="I15" s="3">
        <v>59.43</v>
      </c>
      <c r="J15" s="3">
        <v>149118.67000000001</v>
      </c>
      <c r="K15" s="3">
        <v>649.52</v>
      </c>
    </row>
    <row r="16" spans="1:11" x14ac:dyDescent="0.25">
      <c r="A16" s="2"/>
      <c r="B16" s="3">
        <v>14</v>
      </c>
      <c r="C16" s="3">
        <v>67.5</v>
      </c>
      <c r="D16" s="3"/>
      <c r="E16" s="3"/>
      <c r="F16" s="3">
        <v>13654.29</v>
      </c>
      <c r="G16" s="3">
        <v>38.06</v>
      </c>
      <c r="H16" s="3">
        <v>3989.37</v>
      </c>
      <c r="I16" s="3">
        <v>69.69</v>
      </c>
      <c r="J16" s="3">
        <v>151809</v>
      </c>
      <c r="K16" s="3">
        <v>649.52</v>
      </c>
    </row>
    <row r="17" spans="1:11" x14ac:dyDescent="0.25">
      <c r="A17" s="2"/>
      <c r="B17" s="3">
        <v>15</v>
      </c>
      <c r="C17" s="3">
        <v>72.5</v>
      </c>
      <c r="D17" s="3"/>
      <c r="E17" s="3"/>
      <c r="F17" s="3">
        <v>13775.03</v>
      </c>
      <c r="G17" s="3">
        <v>34.68</v>
      </c>
      <c r="H17" s="3">
        <v>3832.7</v>
      </c>
      <c r="I17" s="3">
        <v>67.489999999999995</v>
      </c>
      <c r="J17" s="3">
        <v>154070.68</v>
      </c>
      <c r="K17" s="3">
        <v>649.52</v>
      </c>
    </row>
    <row r="18" spans="1:11" x14ac:dyDescent="0.25">
      <c r="A18" s="2"/>
      <c r="B18" s="3">
        <v>16</v>
      </c>
      <c r="C18" s="3">
        <v>77.5</v>
      </c>
      <c r="D18" s="3"/>
      <c r="E18" s="3"/>
      <c r="F18" s="3">
        <v>13859.25</v>
      </c>
      <c r="G18" s="3">
        <v>36.96</v>
      </c>
      <c r="H18" s="3">
        <v>4557.38</v>
      </c>
      <c r="I18" s="3">
        <v>79.569999999999993</v>
      </c>
      <c r="J18" s="3">
        <v>155599.42000000001</v>
      </c>
      <c r="K18" s="3">
        <v>649.52</v>
      </c>
    </row>
    <row r="19" spans="1:11" x14ac:dyDescent="0.25">
      <c r="A19" s="2"/>
      <c r="B19" s="3">
        <v>17</v>
      </c>
      <c r="C19" s="3">
        <v>82.5</v>
      </c>
      <c r="D19" s="3"/>
      <c r="E19" s="3"/>
      <c r="F19" s="3">
        <v>13880.97</v>
      </c>
      <c r="G19" s="3">
        <v>38.19</v>
      </c>
      <c r="H19" s="3">
        <v>3997.55</v>
      </c>
      <c r="I19" s="3">
        <v>69.63</v>
      </c>
      <c r="J19" s="3">
        <v>156130.04999999999</v>
      </c>
      <c r="K19" s="3">
        <v>649.52</v>
      </c>
    </row>
    <row r="20" spans="1:11" x14ac:dyDescent="0.25">
      <c r="A20" s="2"/>
      <c r="B20" s="3">
        <v>18</v>
      </c>
      <c r="C20" s="3">
        <v>87.5</v>
      </c>
      <c r="D20" s="3"/>
      <c r="E20" s="3"/>
      <c r="F20" s="3">
        <v>13985.65</v>
      </c>
      <c r="G20" s="3">
        <v>32.61</v>
      </c>
      <c r="H20" s="3">
        <v>3971.21</v>
      </c>
      <c r="I20" s="3">
        <v>63.85</v>
      </c>
      <c r="J20" s="3">
        <v>156487.81</v>
      </c>
      <c r="K20" s="3">
        <v>649.52</v>
      </c>
    </row>
    <row r="21" spans="1:11" x14ac:dyDescent="0.25">
      <c r="A21" s="2"/>
      <c r="B21" s="3">
        <v>19</v>
      </c>
      <c r="C21" s="3">
        <v>92.5</v>
      </c>
      <c r="D21" s="3"/>
      <c r="E21" s="3"/>
      <c r="F21" s="3">
        <v>14001.8</v>
      </c>
      <c r="G21" s="3">
        <v>40.4</v>
      </c>
      <c r="H21" s="3">
        <v>4398.7</v>
      </c>
      <c r="I21" s="3">
        <v>71.64</v>
      </c>
      <c r="J21" s="3">
        <v>157078.75</v>
      </c>
      <c r="K21" s="3">
        <v>649.52</v>
      </c>
    </row>
    <row r="22" spans="1:11" x14ac:dyDescent="0.25">
      <c r="A22" s="2"/>
      <c r="B22" s="3">
        <v>20</v>
      </c>
      <c r="C22" s="3">
        <v>97.5</v>
      </c>
      <c r="D22" s="3"/>
      <c r="E22" s="3"/>
      <c r="F22" s="3">
        <v>13969.32</v>
      </c>
      <c r="G22" s="3">
        <v>37.799999999999997</v>
      </c>
      <c r="H22" s="3">
        <v>3398.68</v>
      </c>
      <c r="I22" s="3">
        <v>59.56</v>
      </c>
      <c r="J22" s="3">
        <v>156825.56</v>
      </c>
      <c r="K22" s="3">
        <v>649.52</v>
      </c>
    </row>
    <row r="25" spans="1:11" x14ac:dyDescent="0.25">
      <c r="E25" t="s">
        <v>14</v>
      </c>
      <c r="F25" s="6">
        <f>SUM(F3:F22)/100</f>
        <v>2724.0630000000001</v>
      </c>
      <c r="G25" s="6">
        <f t="shared" ref="G25:I25" si="0">SUM(G3:G22)/100</f>
        <v>7.4025999999999978</v>
      </c>
      <c r="H25" s="6">
        <f t="shared" si="0"/>
        <v>713.1656999999999</v>
      </c>
      <c r="I25" s="6">
        <f t="shared" si="0"/>
        <v>11.729699999999998</v>
      </c>
    </row>
    <row r="26" spans="1:11" x14ac:dyDescent="0.25">
      <c r="E26" t="s">
        <v>15</v>
      </c>
      <c r="F26" s="6">
        <f>F3/5</f>
        <v>2651.9360000000001</v>
      </c>
      <c r="G26" s="6">
        <f t="shared" ref="G26:I26" si="1">G3/5</f>
        <v>5.7939999999999996</v>
      </c>
      <c r="H26" s="6">
        <f t="shared" si="1"/>
        <v>388.54</v>
      </c>
      <c r="I26" s="6">
        <f t="shared" si="1"/>
        <v>6.17</v>
      </c>
    </row>
    <row r="28" spans="1:11" x14ac:dyDescent="0.25">
      <c r="E28" t="s">
        <v>16</v>
      </c>
      <c r="F28" s="5">
        <f>(J22-J2+SUM(F3:F22)+SUM(H3:H22))/K2/C22</f>
        <v>6.2925317631007989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8E9E-C37C-4FDD-B675-E64702ACAF8F}">
  <dimension ref="A1:K28"/>
  <sheetViews>
    <sheetView workbookViewId="0">
      <selection activeCell="L35" sqref="L35"/>
    </sheetView>
  </sheetViews>
  <sheetFormatPr defaultRowHeight="15" x14ac:dyDescent="0.25"/>
  <cols>
    <col min="5" max="5" width="11.5703125" customWidth="1"/>
    <col min="6" max="6" width="10.7109375" customWidth="1"/>
  </cols>
  <sheetData>
    <row r="1" spans="1:11" ht="4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18</v>
      </c>
    </row>
    <row r="2" spans="1:11" x14ac:dyDescent="0.25">
      <c r="A2" s="2"/>
      <c r="B2" s="3">
        <v>0</v>
      </c>
      <c r="C2" s="3">
        <v>0</v>
      </c>
      <c r="D2" s="3">
        <v>19541242.57</v>
      </c>
      <c r="E2" s="3">
        <v>36497.07</v>
      </c>
      <c r="F2" s="3"/>
      <c r="G2" s="3"/>
      <c r="H2" s="3"/>
      <c r="I2" s="3"/>
      <c r="J2" s="3">
        <v>102053.72</v>
      </c>
      <c r="K2" s="3">
        <v>649.52</v>
      </c>
    </row>
    <row r="3" spans="1:11" x14ac:dyDescent="0.25">
      <c r="A3" s="2"/>
      <c r="B3" s="3">
        <v>1</v>
      </c>
      <c r="C3" s="3">
        <v>2.5</v>
      </c>
      <c r="D3" s="3"/>
      <c r="E3" s="3"/>
      <c r="F3" s="3">
        <v>14030.19</v>
      </c>
      <c r="G3" s="3">
        <v>31.31</v>
      </c>
      <c r="H3" s="3">
        <v>2327.65</v>
      </c>
      <c r="I3" s="3">
        <v>39.229999999999997</v>
      </c>
      <c r="J3" s="3">
        <v>112798.26</v>
      </c>
      <c r="K3" s="3">
        <v>649.52</v>
      </c>
    </row>
    <row r="4" spans="1:11" x14ac:dyDescent="0.25">
      <c r="A4" s="2"/>
      <c r="B4" s="3">
        <v>2</v>
      </c>
      <c r="C4" s="3">
        <v>7.5</v>
      </c>
      <c r="D4" s="3"/>
      <c r="E4" s="3"/>
      <c r="F4" s="3">
        <v>14079.27</v>
      </c>
      <c r="G4" s="3">
        <v>38.26</v>
      </c>
      <c r="H4" s="3">
        <v>2009.91</v>
      </c>
      <c r="I4" s="3">
        <v>37.22</v>
      </c>
      <c r="J4" s="3">
        <v>117536.42</v>
      </c>
      <c r="K4" s="3">
        <v>649.52</v>
      </c>
    </row>
    <row r="5" spans="1:11" x14ac:dyDescent="0.25">
      <c r="A5" s="2"/>
      <c r="B5" s="3">
        <v>3</v>
      </c>
      <c r="C5" s="3">
        <v>12.5</v>
      </c>
      <c r="D5" s="3"/>
      <c r="E5" s="3"/>
      <c r="F5" s="3">
        <v>14014.98</v>
      </c>
      <c r="G5" s="3">
        <v>43.91</v>
      </c>
      <c r="H5" s="3">
        <v>4750.97</v>
      </c>
      <c r="I5" s="3">
        <v>77.489999999999995</v>
      </c>
      <c r="J5" s="3">
        <v>123257.17</v>
      </c>
      <c r="K5" s="3">
        <v>649.52</v>
      </c>
    </row>
    <row r="6" spans="1:11" x14ac:dyDescent="0.25">
      <c r="A6" s="2"/>
      <c r="B6" s="3">
        <v>4</v>
      </c>
      <c r="C6" s="3">
        <v>17.5</v>
      </c>
      <c r="D6" s="3"/>
      <c r="E6" s="3"/>
      <c r="F6" s="3">
        <v>14013.51</v>
      </c>
      <c r="G6" s="3">
        <v>44.62</v>
      </c>
      <c r="H6" s="3">
        <v>3705.59</v>
      </c>
      <c r="I6" s="3">
        <v>58.46</v>
      </c>
      <c r="J6" s="3">
        <v>125191.15</v>
      </c>
      <c r="K6" s="3">
        <v>649.52</v>
      </c>
    </row>
    <row r="7" spans="1:11" x14ac:dyDescent="0.25">
      <c r="A7" s="2"/>
      <c r="B7" s="3">
        <v>5</v>
      </c>
      <c r="C7" s="3">
        <v>22.5</v>
      </c>
      <c r="D7" s="3"/>
      <c r="E7" s="3"/>
      <c r="F7" s="3">
        <v>14001.87</v>
      </c>
      <c r="G7" s="3">
        <v>45.14</v>
      </c>
      <c r="H7" s="3">
        <v>3751.32</v>
      </c>
      <c r="I7" s="3">
        <v>55.27</v>
      </c>
      <c r="J7" s="3">
        <v>127743.64</v>
      </c>
      <c r="K7" s="3">
        <v>649.52</v>
      </c>
    </row>
    <row r="8" spans="1:11" x14ac:dyDescent="0.25">
      <c r="A8" s="2"/>
      <c r="B8" s="3">
        <v>6</v>
      </c>
      <c r="C8" s="3">
        <v>27.5</v>
      </c>
      <c r="D8" s="3"/>
      <c r="E8" s="3"/>
      <c r="F8" s="3">
        <v>13900.26</v>
      </c>
      <c r="G8" s="3">
        <v>44.36</v>
      </c>
      <c r="H8" s="3">
        <v>3904.81</v>
      </c>
      <c r="I8" s="3">
        <v>57.09</v>
      </c>
      <c r="J8" s="3">
        <v>128584.28</v>
      </c>
      <c r="K8" s="3">
        <v>649.52</v>
      </c>
    </row>
    <row r="9" spans="1:11" x14ac:dyDescent="0.25">
      <c r="A9" s="2"/>
      <c r="B9" s="3">
        <v>7</v>
      </c>
      <c r="C9" s="3">
        <v>32.5</v>
      </c>
      <c r="D9" s="3"/>
      <c r="E9" s="3"/>
      <c r="F9" s="3">
        <v>13759.31</v>
      </c>
      <c r="G9" s="3">
        <v>43</v>
      </c>
      <c r="H9" s="3">
        <v>2322.7800000000002</v>
      </c>
      <c r="I9" s="3">
        <v>38.520000000000003</v>
      </c>
      <c r="J9" s="3">
        <v>129566.85</v>
      </c>
      <c r="K9" s="3">
        <v>649.52</v>
      </c>
    </row>
    <row r="10" spans="1:11" x14ac:dyDescent="0.25">
      <c r="A10" s="2"/>
      <c r="B10" s="3">
        <v>8</v>
      </c>
      <c r="C10" s="3">
        <v>37.5</v>
      </c>
      <c r="D10" s="3"/>
      <c r="E10" s="3"/>
      <c r="F10" s="3">
        <v>13566.51</v>
      </c>
      <c r="G10" s="3">
        <v>38.19</v>
      </c>
      <c r="H10" s="3">
        <v>2131.91</v>
      </c>
      <c r="I10" s="3">
        <v>39.36</v>
      </c>
      <c r="J10" s="3">
        <v>131547.69</v>
      </c>
      <c r="K10" s="3">
        <v>649.52</v>
      </c>
    </row>
    <row r="11" spans="1:11" x14ac:dyDescent="0.25">
      <c r="A11" s="2"/>
      <c r="B11" s="3">
        <v>9</v>
      </c>
      <c r="C11" s="3">
        <v>42.5</v>
      </c>
      <c r="D11" s="3"/>
      <c r="E11" s="3"/>
      <c r="F11" s="3">
        <v>13524.64</v>
      </c>
      <c r="G11" s="3">
        <v>31.44</v>
      </c>
      <c r="H11" s="3">
        <v>2166.9899999999998</v>
      </c>
      <c r="I11" s="3">
        <v>40.590000000000003</v>
      </c>
      <c r="J11" s="3">
        <v>134709.71</v>
      </c>
      <c r="K11" s="3">
        <v>649.52</v>
      </c>
    </row>
    <row r="12" spans="1:11" x14ac:dyDescent="0.25">
      <c r="A12" s="2"/>
      <c r="B12" s="3">
        <v>10</v>
      </c>
      <c r="C12" s="3">
        <v>47.5</v>
      </c>
      <c r="D12" s="3"/>
      <c r="E12" s="3"/>
      <c r="F12" s="3">
        <v>13392.84</v>
      </c>
      <c r="G12" s="3">
        <v>30.59</v>
      </c>
      <c r="H12" s="3">
        <v>2858.38</v>
      </c>
      <c r="I12" s="3">
        <v>51.7</v>
      </c>
      <c r="J12" s="3">
        <v>137696.49</v>
      </c>
      <c r="K12" s="3">
        <v>649.52</v>
      </c>
    </row>
    <row r="13" spans="1:11" x14ac:dyDescent="0.25">
      <c r="A13" s="2"/>
      <c r="B13" s="3">
        <v>11</v>
      </c>
      <c r="C13" s="3">
        <v>52.5</v>
      </c>
      <c r="D13" s="3"/>
      <c r="E13" s="3"/>
      <c r="F13" s="3">
        <v>12924.2</v>
      </c>
      <c r="G13" s="3">
        <v>33.770000000000003</v>
      </c>
      <c r="H13" s="3">
        <v>3371.02</v>
      </c>
      <c r="I13" s="3">
        <v>59.3</v>
      </c>
      <c r="J13" s="3">
        <v>141089.01</v>
      </c>
      <c r="K13" s="3">
        <v>649.52</v>
      </c>
    </row>
    <row r="14" spans="1:11" x14ac:dyDescent="0.25">
      <c r="A14" s="2"/>
      <c r="B14" s="3">
        <v>12</v>
      </c>
      <c r="C14" s="3">
        <v>57.5</v>
      </c>
      <c r="D14" s="3"/>
      <c r="E14" s="3"/>
      <c r="F14" s="3">
        <v>12586.5</v>
      </c>
      <c r="G14" s="3">
        <v>35.14</v>
      </c>
      <c r="H14" s="3">
        <v>4579.5600000000004</v>
      </c>
      <c r="I14" s="3">
        <v>75.08</v>
      </c>
      <c r="J14" s="3">
        <v>144425.53</v>
      </c>
      <c r="K14" s="3">
        <v>649.52</v>
      </c>
    </row>
    <row r="15" spans="1:11" x14ac:dyDescent="0.25">
      <c r="A15" s="2"/>
      <c r="B15" s="3">
        <v>13</v>
      </c>
      <c r="C15" s="3">
        <v>62.5</v>
      </c>
      <c r="D15" s="3"/>
      <c r="E15" s="3"/>
      <c r="F15" s="3">
        <v>12723.94</v>
      </c>
      <c r="G15" s="3">
        <v>37.479999999999997</v>
      </c>
      <c r="H15" s="3">
        <v>3757.15</v>
      </c>
      <c r="I15" s="3">
        <v>66.19</v>
      </c>
      <c r="J15" s="3">
        <v>147724.14000000001</v>
      </c>
      <c r="K15" s="3">
        <v>649.52</v>
      </c>
    </row>
    <row r="16" spans="1:11" x14ac:dyDescent="0.25">
      <c r="A16" s="2"/>
      <c r="B16" s="3">
        <v>14</v>
      </c>
      <c r="C16" s="3">
        <v>67.5</v>
      </c>
      <c r="D16" s="3"/>
      <c r="E16" s="3"/>
      <c r="F16" s="3">
        <v>13015.8</v>
      </c>
      <c r="G16" s="3">
        <v>33.97</v>
      </c>
      <c r="H16" s="3">
        <v>3750.86</v>
      </c>
      <c r="I16" s="3">
        <v>65.150000000000006</v>
      </c>
      <c r="J16" s="3">
        <v>151535.03</v>
      </c>
      <c r="K16" s="3">
        <v>649.52</v>
      </c>
    </row>
    <row r="17" spans="1:11" x14ac:dyDescent="0.25">
      <c r="A17" s="2"/>
      <c r="B17" s="3">
        <v>15</v>
      </c>
      <c r="C17" s="3">
        <v>72.5</v>
      </c>
      <c r="D17" s="3"/>
      <c r="E17" s="3"/>
      <c r="F17" s="3">
        <v>13183.44</v>
      </c>
      <c r="G17" s="3">
        <v>32.799999999999997</v>
      </c>
      <c r="H17" s="3">
        <v>4035.5</v>
      </c>
      <c r="I17" s="3">
        <v>72.16</v>
      </c>
      <c r="J17" s="3">
        <v>154666</v>
      </c>
      <c r="K17" s="3">
        <v>649.52</v>
      </c>
    </row>
    <row r="18" spans="1:11" x14ac:dyDescent="0.25">
      <c r="A18" s="2"/>
      <c r="B18" s="3">
        <v>16</v>
      </c>
      <c r="C18" s="3">
        <v>77.5</v>
      </c>
      <c r="D18" s="3"/>
      <c r="E18" s="3"/>
      <c r="F18" s="3">
        <v>13575.43</v>
      </c>
      <c r="G18" s="3">
        <v>37.090000000000003</v>
      </c>
      <c r="H18" s="3">
        <v>3791.02</v>
      </c>
      <c r="I18" s="3">
        <v>65.08</v>
      </c>
      <c r="J18" s="3">
        <v>156534.91</v>
      </c>
      <c r="K18" s="3">
        <v>649.52</v>
      </c>
    </row>
    <row r="19" spans="1:11" x14ac:dyDescent="0.25">
      <c r="A19" s="2"/>
      <c r="B19" s="3">
        <v>17</v>
      </c>
      <c r="C19" s="3">
        <v>82.5</v>
      </c>
      <c r="D19" s="3"/>
      <c r="E19" s="3"/>
      <c r="F19" s="3">
        <v>13739.23</v>
      </c>
      <c r="G19" s="3">
        <v>39.36</v>
      </c>
      <c r="H19" s="3">
        <v>5329.75</v>
      </c>
      <c r="I19" s="3">
        <v>90.74</v>
      </c>
      <c r="J19" s="3">
        <v>158284.32</v>
      </c>
      <c r="K19" s="3">
        <v>649.52</v>
      </c>
    </row>
    <row r="20" spans="1:11" x14ac:dyDescent="0.25">
      <c r="A20" s="2"/>
      <c r="B20" s="3">
        <v>18</v>
      </c>
      <c r="C20" s="3">
        <v>87.5</v>
      </c>
      <c r="D20" s="3"/>
      <c r="E20" s="3"/>
      <c r="F20" s="3">
        <v>14012.67</v>
      </c>
      <c r="G20" s="3">
        <v>33.19</v>
      </c>
      <c r="H20" s="3">
        <v>3626.36</v>
      </c>
      <c r="I20" s="3">
        <v>60.86</v>
      </c>
      <c r="J20" s="3">
        <v>157543.65</v>
      </c>
      <c r="K20" s="3">
        <v>649.52</v>
      </c>
    </row>
    <row r="21" spans="1:11" x14ac:dyDescent="0.25">
      <c r="A21" s="2"/>
      <c r="B21" s="3">
        <v>19</v>
      </c>
      <c r="C21" s="3">
        <v>92.5</v>
      </c>
      <c r="D21" s="3"/>
      <c r="E21" s="3"/>
      <c r="F21" s="3">
        <v>14414.04</v>
      </c>
      <c r="G21" s="3">
        <v>41.18</v>
      </c>
      <c r="H21" s="3">
        <v>3662.3</v>
      </c>
      <c r="I21" s="3">
        <v>61.44</v>
      </c>
      <c r="J21" s="3">
        <v>158478.82</v>
      </c>
      <c r="K21" s="3">
        <v>649.52</v>
      </c>
    </row>
    <row r="22" spans="1:11" x14ac:dyDescent="0.25">
      <c r="A22" s="2"/>
      <c r="B22" s="3">
        <v>20</v>
      </c>
      <c r="C22" s="3">
        <v>97.5</v>
      </c>
      <c r="D22" s="3"/>
      <c r="E22" s="3"/>
      <c r="F22" s="3">
        <v>14632.6</v>
      </c>
      <c r="G22" s="3">
        <v>38.909999999999997</v>
      </c>
      <c r="H22" s="3">
        <v>4320.0600000000004</v>
      </c>
      <c r="I22" s="3">
        <v>77.42</v>
      </c>
      <c r="J22" s="3">
        <v>158569.88</v>
      </c>
      <c r="K22" s="3">
        <v>649.52</v>
      </c>
    </row>
    <row r="25" spans="1:11" x14ac:dyDescent="0.25">
      <c r="E25" t="s">
        <v>14</v>
      </c>
      <c r="F25" s="6">
        <f>SUM(F3:F22)/100</f>
        <v>2730.9123000000004</v>
      </c>
      <c r="G25" s="6">
        <f t="shared" ref="G25:I25" si="0">SUM(G3:G22)/100</f>
        <v>7.5370999999999979</v>
      </c>
      <c r="H25" s="6">
        <f t="shared" si="0"/>
        <v>701.53890000000001</v>
      </c>
      <c r="I25" s="6">
        <f t="shared" si="0"/>
        <v>11.883500000000002</v>
      </c>
    </row>
    <row r="26" spans="1:11" x14ac:dyDescent="0.25">
      <c r="E26" t="s">
        <v>15</v>
      </c>
      <c r="F26" s="6">
        <f>F3/5</f>
        <v>2806.038</v>
      </c>
      <c r="G26" s="6">
        <f t="shared" ref="G26:I26" si="1">G3/5</f>
        <v>6.2619999999999996</v>
      </c>
      <c r="H26" s="6">
        <f t="shared" si="1"/>
        <v>465.53000000000003</v>
      </c>
      <c r="I26" s="6">
        <f t="shared" si="1"/>
        <v>7.8459999999999992</v>
      </c>
    </row>
    <row r="28" spans="1:11" x14ac:dyDescent="0.25">
      <c r="E28" t="s">
        <v>16</v>
      </c>
      <c r="F28" s="5">
        <f>(J22-J2+SUM(F3:F22)+SUM(H3:H22))/K2/C22</f>
        <v>6.31253185784532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</vt:lpstr>
      <vt:lpstr>Version 2.11</vt:lpstr>
      <vt:lpstr>Version 2.10</vt:lpstr>
      <vt:lpstr>Version 2.8.0</vt:lpstr>
      <vt:lpstr>Version 2.6.0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Wikström</dc:creator>
  <cp:lastModifiedBy>Peder Wikström</cp:lastModifiedBy>
  <dcterms:created xsi:type="dcterms:W3CDTF">2018-04-20T12:51:07Z</dcterms:created>
  <dcterms:modified xsi:type="dcterms:W3CDTF">2018-04-23T08:52:15Z</dcterms:modified>
</cp:coreProperties>
</file>